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 Strategy ROI" sheetId="1" r:id="rId4"/>
    <sheet state="visible" name="AI Transformation ROI" sheetId="2" r:id="rId5"/>
    <sheet state="visible" name="Training ROI" sheetId="3" r:id="rId6"/>
  </sheets>
  <definedNames/>
  <calcPr/>
  <extLst>
    <ext uri="GoogleSheetsCustomDataVersion2">
      <go:sheetsCustomData xmlns:go="http://customooxmlschemas.google.com/" r:id="rId7" roundtripDataChecksum="/WGUR/YGKMQxaoWBXMMOidVy/w4sauBkh+UUd7GDzPg="/>
    </ext>
  </extLst>
</workbook>
</file>

<file path=xl/sharedStrings.xml><?xml version="1.0" encoding="utf-8"?>
<sst xmlns="http://schemas.openxmlformats.org/spreadsheetml/2006/main" count="100" uniqueCount="62">
  <si>
    <t>Axionalytics ROI Calculator - Construction</t>
  </si>
  <si>
    <t>Data Strategy ROI: Efficiency &amp; Decision Accuracy</t>
  </si>
  <si>
    <t>INPUT VARIABLES</t>
  </si>
  <si>
    <t>Current hours spent on manual reporting (per month):</t>
  </si>
  <si>
    <t>hours</t>
  </si>
  <si>
    <t>Fully loaded hourly rate:</t>
  </si>
  <si>
    <t>$</t>
  </si>
  <si>
    <t>Estimated reduction in data errors (%):</t>
  </si>
  <si>
    <t>%</t>
  </si>
  <si>
    <t>Cost per data error:</t>
  </si>
  <si>
    <t>Number of errors per month:</t>
  </si>
  <si>
    <t>errors</t>
  </si>
  <si>
    <t>Industry-specific: Project Delay risk tracking improvement (%):</t>
  </si>
  <si>
    <t>CALCULATED SAVINGS</t>
  </si>
  <si>
    <t>Annual time savings (hours):</t>
  </si>
  <si>
    <t>Time savings value:</t>
  </si>
  <si>
    <t>Annual error reduction savings:</t>
  </si>
  <si>
    <t>TOTAL ANNUAL SAVINGS:</t>
  </si>
  <si>
    <t>INVESTMENT</t>
  </si>
  <si>
    <t>Axionalytics Project Fee:</t>
  </si>
  <si>
    <t>Tier Options:</t>
  </si>
  <si>
    <t>$15K (Small) | $45K (Strategic) | $100K+ (Full)</t>
  </si>
  <si>
    <t>SUMMARY METRICS</t>
  </si>
  <si>
    <t>ROI (%):</t>
  </si>
  <si>
    <t>Payback Period (Months):</t>
  </si>
  <si>
    <t>Decision:</t>
  </si>
  <si>
    <t>AI LLM Transformation ROI: Task Automation &amp; Scaling</t>
  </si>
  <si>
    <t>Volume of repetitive tasks per month:</t>
  </si>
  <si>
    <t>tasks</t>
  </si>
  <si>
    <t>Average time per task (minutes):</t>
  </si>
  <si>
    <t>min</t>
  </si>
  <si>
    <t>AI automation efficiency (% of tasks automated):</t>
  </si>
  <si>
    <t>Time saved per automated task (%):</t>
  </si>
  <si>
    <t>Monthly LLM API + maintenance costs:</t>
  </si>
  <si>
    <t>Industry use case: Safety Monitoring AI (Computer Vision) (hours saved/month):</t>
  </si>
  <si>
    <t>Revenue growth from accelerated output (% increase):</t>
  </si>
  <si>
    <t>Current monthly revenue:</t>
  </si>
  <si>
    <t>Tasks automated per month:</t>
  </si>
  <si>
    <t>Hours saved per month from automation:</t>
  </si>
  <si>
    <t>Annual labor cost savings:</t>
  </si>
  <si>
    <t>Annual revenue increase from acceleration:</t>
  </si>
  <si>
    <t>Annual AI platform costs:</t>
  </si>
  <si>
    <t>TOTAL ANNUAL NET SAVINGS:</t>
  </si>
  <si>
    <t>AI &amp; Data Training ROI: Productivity Gains &amp; Retention</t>
  </si>
  <si>
    <t>Number of employees to be trained:</t>
  </si>
  <si>
    <t>employees</t>
  </si>
  <si>
    <t>Average fully loaded hourly rate:</t>
  </si>
  <si>
    <t>$/hour</t>
  </si>
  <si>
    <t>Average hours worked per employee per year:</t>
  </si>
  <si>
    <t>Productivity multiplier after training:</t>
  </si>
  <si>
    <t>x</t>
  </si>
  <si>
    <t>Percentage of work hours impacted by training:</t>
  </si>
  <si>
    <t>Industry-specific: BIM (Building Info Modeling) AI improvement:</t>
  </si>
  <si>
    <t>Employee turnover rate (annual %):</t>
  </si>
  <si>
    <t>Cost to replace one employee:</t>
  </si>
  <si>
    <t>Turnover reduction from training:</t>
  </si>
  <si>
    <t>percentage points</t>
  </si>
  <si>
    <t>Hours per employee affected by training:</t>
  </si>
  <si>
    <t>Additional productive hours per employee:</t>
  </si>
  <si>
    <t>Annual productivity value increase:</t>
  </si>
  <si>
    <t>Employees saved from turnover:</t>
  </si>
  <si>
    <t>Annual retention cost savings: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</si>
</sst>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$#,##0"/>
    <numFmt numFmtId="165" formatCode="0.0&quot;%&quot;"/>
    <numFmt numFmtId="166" formatCode="0.0"/>
    <numFmt numFmtId="167" formatCode="#,##0.0"/>
  </numFmts>
  <fonts count="11">
    <font>
      <sz val="11.0"/>
      <color theme="1"/>
      <name val="Calibri"/>
      <scheme val="minor"/>
    </font>
    <font>
      <b/>
      <sz val="16.0"/>
      <color rgb="FFFFFFFF"/>
      <name val="Calibri"/>
    </font>
    <font/>
    <font>
      <b/>
      <sz val="12.0"/>
      <color rgb="FF1E3A8A"/>
      <name val="Calibri"/>
      <scheme val="minor"/>
    </font>
    <font>
      <b/>
      <sz val="11.0"/>
      <color theme="1"/>
      <name val="Calibri"/>
      <scheme val="minor"/>
    </font>
    <font>
      <color theme="1"/>
      <name val="Calibri"/>
      <scheme val="minor"/>
    </font>
    <font>
      <sz val="11.0"/>
      <color theme="1"/>
      <name val="Calibri"/>
    </font>
    <font>
      <b/>
      <color theme="1"/>
      <name val="Calibri"/>
      <scheme val="minor"/>
    </font>
    <font>
      <i/>
      <sz val="9.0"/>
      <color theme="1"/>
      <name val="Calibri"/>
      <scheme val="minor"/>
    </font>
    <font>
      <b/>
      <sz val="11.0"/>
      <color rgb="FFFFFFFF"/>
      <name val="Calibri"/>
      <scheme val="minor"/>
    </font>
    <font>
      <b/>
      <sz val="12.0"/>
      <color theme="1"/>
      <name val="Calibri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1E3A8A"/>
        <bgColor rgb="FF1E3A8A"/>
      </patternFill>
    </fill>
    <fill>
      <patternFill patternType="solid">
        <fgColor rgb="FFE5E7EB"/>
        <bgColor rgb="FFE5E7EB"/>
      </patternFill>
    </fill>
    <fill>
      <patternFill patternType="solid">
        <fgColor rgb="FFDBEAFE"/>
        <bgColor rgb="FFDBEAFE"/>
      </patternFill>
    </fill>
  </fills>
  <borders count="5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</borders>
  <cellStyleXfs count="1">
    <xf borderId="0" fillId="0" fontId="0" numFmtId="0" applyAlignment="1" applyFont="1"/>
  </cellStyleXfs>
  <cellXfs count="2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Font="1"/>
    <xf borderId="1" fillId="3" fontId="4" numFmtId="0" xfId="0" applyBorder="1" applyFill="1" applyFont="1"/>
    <xf borderId="0" fillId="0" fontId="5" numFmtId="0" xfId="0" applyFont="1"/>
    <xf borderId="4" fillId="4" fontId="6" numFmtId="0" xfId="0" applyBorder="1" applyFill="1" applyFont="1"/>
    <xf borderId="0" fillId="0" fontId="7" numFmtId="3" xfId="0" applyFont="1" applyNumberFormat="1"/>
    <xf borderId="0" fillId="0" fontId="7" numFmtId="164" xfId="0" applyFont="1" applyNumberFormat="1"/>
    <xf borderId="0" fillId="0" fontId="3" numFmtId="164" xfId="0" applyFont="1" applyNumberFormat="1"/>
    <xf borderId="4" fillId="3" fontId="4" numFmtId="0" xfId="0" applyBorder="1" applyFont="1"/>
    <xf borderId="4" fillId="4" fontId="7" numFmtId="164" xfId="0" applyBorder="1" applyFont="1" applyNumberFormat="1"/>
    <xf borderId="0" fillId="0" fontId="8" numFmtId="0" xfId="0" applyFont="1"/>
    <xf borderId="1" fillId="2" fontId="9" numFmtId="0" xfId="0" applyBorder="1" applyFont="1"/>
    <xf borderId="0" fillId="0" fontId="10" numFmtId="165" xfId="0" applyFont="1" applyNumberFormat="1"/>
    <xf borderId="0" fillId="0" fontId="10" numFmtId="166" xfId="0" applyFont="1" applyNumberFormat="1"/>
    <xf borderId="0" fillId="0" fontId="4" numFmtId="0" xfId="0" applyFont="1"/>
    <xf borderId="0" fillId="0" fontId="6" numFmtId="3" xfId="0" applyFont="1" applyNumberFormat="1"/>
    <xf borderId="0" fillId="0" fontId="6" numFmtId="167" xfId="0" applyFont="1" applyNumberFormat="1"/>
    <xf borderId="0" fillId="0" fontId="6" numFmtId="164" xfId="0" applyFont="1" applyNumberFormat="1"/>
    <xf borderId="0" fillId="0" fontId="6" numFmtId="166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3.86"/>
    <col customWidth="1" min="2" max="2" width="15.0"/>
    <col customWidth="1" min="3" max="3" width="20.0"/>
    <col customWidth="1" min="4" max="4" width="15.0"/>
    <col customWidth="1" min="5" max="5" width="25.0"/>
    <col customWidth="1" min="6" max="6" width="15.0"/>
    <col customWidth="1" min="7" max="26" width="8.71"/>
  </cols>
  <sheetData>
    <row r="1" ht="30.0" customHeight="1">
      <c r="A1" s="1" t="s">
        <v>0</v>
      </c>
      <c r="B1" s="2"/>
      <c r="C1" s="2"/>
      <c r="D1" s="2"/>
      <c r="E1" s="2"/>
      <c r="F1" s="3"/>
    </row>
    <row r="3">
      <c r="A3" s="4" t="s">
        <v>1</v>
      </c>
    </row>
    <row r="5">
      <c r="A5" s="5" t="s">
        <v>2</v>
      </c>
      <c r="B5" s="3"/>
    </row>
    <row r="6">
      <c r="A6" s="6" t="s">
        <v>3</v>
      </c>
      <c r="B6" s="7">
        <v>160.0</v>
      </c>
      <c r="C6" s="6" t="s">
        <v>4</v>
      </c>
    </row>
    <row r="7">
      <c r="A7" s="6" t="s">
        <v>5</v>
      </c>
      <c r="B7" s="7">
        <v>75.0</v>
      </c>
      <c r="C7" s="6" t="s">
        <v>6</v>
      </c>
    </row>
    <row r="8">
      <c r="A8" s="6" t="s">
        <v>7</v>
      </c>
      <c r="B8" s="7">
        <v>40.0</v>
      </c>
      <c r="C8" s="6" t="s">
        <v>8</v>
      </c>
    </row>
    <row r="9">
      <c r="A9" s="6" t="s">
        <v>9</v>
      </c>
      <c r="B9" s="7">
        <v>500.0</v>
      </c>
      <c r="C9" s="6" t="s">
        <v>6</v>
      </c>
    </row>
    <row r="10">
      <c r="A10" s="6" t="s">
        <v>10</v>
      </c>
      <c r="B10" s="7">
        <v>10.0</v>
      </c>
      <c r="C10" s="6" t="s">
        <v>11</v>
      </c>
    </row>
    <row r="11">
      <c r="A11" s="6" t="s">
        <v>12</v>
      </c>
      <c r="B11" s="7">
        <v>25.0</v>
      </c>
      <c r="C11" s="6" t="s">
        <v>8</v>
      </c>
    </row>
    <row r="13">
      <c r="A13" s="5" t="s">
        <v>13</v>
      </c>
      <c r="B13" s="3"/>
    </row>
    <row r="14">
      <c r="A14" s="6" t="s">
        <v>14</v>
      </c>
      <c r="B14" s="8">
        <f>B6*12*0.5</f>
        <v>960</v>
      </c>
    </row>
    <row r="15">
      <c r="A15" s="6" t="s">
        <v>15</v>
      </c>
      <c r="B15" s="9">
        <f>B14*B7</f>
        <v>72000</v>
      </c>
    </row>
    <row r="16">
      <c r="A16" s="6" t="s">
        <v>16</v>
      </c>
      <c r="B16" s="9">
        <f>B10*12*(B8/100)*B9</f>
        <v>24000</v>
      </c>
    </row>
    <row r="17">
      <c r="A17" s="6" t="s">
        <v>17</v>
      </c>
      <c r="B17" s="10">
        <f>B15+B16</f>
        <v>96000</v>
      </c>
    </row>
    <row r="19">
      <c r="A19" s="11" t="s">
        <v>18</v>
      </c>
    </row>
    <row r="20">
      <c r="A20" s="6" t="s">
        <v>19</v>
      </c>
      <c r="B20" s="12">
        <v>45000.0</v>
      </c>
      <c r="D20" s="6" t="s">
        <v>20</v>
      </c>
      <c r="E20" s="13" t="s">
        <v>21</v>
      </c>
    </row>
    <row r="21" ht="15.75" customHeight="1"/>
    <row r="22" ht="15.75" customHeight="1">
      <c r="A22" s="14" t="s">
        <v>22</v>
      </c>
      <c r="B22" s="3"/>
    </row>
    <row r="23" ht="15.75" customHeight="1">
      <c r="A23" s="6" t="s">
        <v>23</v>
      </c>
      <c r="B23" s="15">
        <f>((B17-B20)/B20)*100</f>
        <v>113.3333333</v>
      </c>
    </row>
    <row r="24" ht="15.75" customHeight="1">
      <c r="A24" s="6" t="s">
        <v>24</v>
      </c>
      <c r="B24" s="16">
        <f>B20/(B17/12)</f>
        <v>5.625</v>
      </c>
    </row>
    <row r="25" ht="15.75" customHeight="1">
      <c r="A25" s="6" t="s">
        <v>25</v>
      </c>
      <c r="B25" s="17" t="str">
        <f>IF(B24&lt;6,"✓ AUTO-BUY",IF(B24&lt;12,"✓ STANDARD","⚠ REVIEW"))</f>
        <v>✓ AUTO-BUY</v>
      </c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A1:F1"/>
    <mergeCell ref="A3:F3"/>
    <mergeCell ref="A5:B5"/>
    <mergeCell ref="A13:B13"/>
    <mergeCell ref="A22:B22"/>
  </mergeCells>
  <printOptions/>
  <pageMargins bottom="1.0" footer="0.0" header="0.0" left="0.75" right="0.75" top="1.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9.14"/>
    <col customWidth="1" min="2" max="2" width="15.0"/>
    <col customWidth="1" min="3" max="3" width="20.0"/>
    <col customWidth="1" min="4" max="4" width="15.0"/>
    <col customWidth="1" min="5" max="5" width="25.0"/>
    <col customWidth="1" min="6" max="26" width="8.71"/>
  </cols>
  <sheetData>
    <row r="1" ht="30.0" customHeight="1">
      <c r="A1" s="1" t="s">
        <v>0</v>
      </c>
      <c r="B1" s="2"/>
      <c r="C1" s="2"/>
      <c r="D1" s="2"/>
      <c r="E1" s="2"/>
      <c r="F1" s="3"/>
    </row>
    <row r="3">
      <c r="A3" s="4" t="s">
        <v>26</v>
      </c>
    </row>
    <row r="5">
      <c r="A5" s="5" t="s">
        <v>2</v>
      </c>
      <c r="B5" s="3"/>
    </row>
    <row r="6">
      <c r="A6" s="6" t="s">
        <v>27</v>
      </c>
      <c r="B6" s="7">
        <v>500.0</v>
      </c>
      <c r="C6" s="6" t="s">
        <v>28</v>
      </c>
    </row>
    <row r="7">
      <c r="A7" s="6" t="s">
        <v>29</v>
      </c>
      <c r="B7" s="7">
        <v>30.0</v>
      </c>
      <c r="C7" s="6" t="s">
        <v>30</v>
      </c>
    </row>
    <row r="8">
      <c r="A8" s="6" t="s">
        <v>5</v>
      </c>
      <c r="B8" s="7">
        <v>75.0</v>
      </c>
      <c r="C8" s="6" t="s">
        <v>6</v>
      </c>
    </row>
    <row r="9">
      <c r="A9" s="6" t="s">
        <v>31</v>
      </c>
      <c r="B9" s="7">
        <v>70.0</v>
      </c>
      <c r="C9" s="6" t="s">
        <v>8</v>
      </c>
    </row>
    <row r="10">
      <c r="A10" s="6" t="s">
        <v>32</v>
      </c>
      <c r="B10" s="7">
        <v>80.0</v>
      </c>
      <c r="C10" s="6" t="s">
        <v>8</v>
      </c>
    </row>
    <row r="11">
      <c r="A11" s="6" t="s">
        <v>33</v>
      </c>
      <c r="B11" s="7">
        <v>2000.0</v>
      </c>
      <c r="C11" s="6" t="s">
        <v>6</v>
      </c>
    </row>
    <row r="12">
      <c r="A12" s="6" t="s">
        <v>34</v>
      </c>
      <c r="B12" s="7">
        <v>100.0</v>
      </c>
      <c r="C12" s="6" t="s">
        <v>4</v>
      </c>
    </row>
    <row r="13">
      <c r="A13" s="6" t="s">
        <v>35</v>
      </c>
      <c r="B13" s="7">
        <v>15.0</v>
      </c>
      <c r="C13" s="6" t="s">
        <v>8</v>
      </c>
    </row>
    <row r="14">
      <c r="A14" s="6" t="s">
        <v>36</v>
      </c>
      <c r="B14" s="7">
        <v>100000.0</v>
      </c>
      <c r="C14" s="6" t="s">
        <v>6</v>
      </c>
    </row>
    <row r="16">
      <c r="A16" s="5" t="s">
        <v>13</v>
      </c>
      <c r="B16" s="3"/>
    </row>
    <row r="17">
      <c r="A17" s="6" t="s">
        <v>37</v>
      </c>
      <c r="B17" s="18">
        <f>B6*(B9/100)</f>
        <v>350</v>
      </c>
    </row>
    <row r="18">
      <c r="A18" s="6" t="s">
        <v>38</v>
      </c>
      <c r="B18" s="19">
        <f>(B17*B7*(B10/100))/60</f>
        <v>140</v>
      </c>
    </row>
    <row r="19">
      <c r="A19" s="6" t="s">
        <v>39</v>
      </c>
      <c r="B19" s="9">
        <f>B18*12*B8</f>
        <v>126000</v>
      </c>
    </row>
    <row r="20">
      <c r="A20" s="6" t="s">
        <v>40</v>
      </c>
      <c r="B20" s="9">
        <f>B14*12*(B13/100)</f>
        <v>180000</v>
      </c>
    </row>
    <row r="21" ht="15.75" customHeight="1">
      <c r="A21" s="6" t="s">
        <v>41</v>
      </c>
      <c r="B21" s="20">
        <f>B11*12</f>
        <v>24000</v>
      </c>
    </row>
    <row r="22" ht="15.75" customHeight="1">
      <c r="A22" s="6" t="s">
        <v>42</v>
      </c>
      <c r="B22" s="10">
        <f>B19+B20-B21</f>
        <v>282000</v>
      </c>
    </row>
    <row r="23" ht="15.75" customHeight="1"/>
    <row r="24" ht="15.75" customHeight="1">
      <c r="A24" s="11" t="s">
        <v>18</v>
      </c>
    </row>
    <row r="25" ht="15.75" customHeight="1">
      <c r="A25" s="6" t="s">
        <v>19</v>
      </c>
      <c r="B25" s="12">
        <v>45000.0</v>
      </c>
      <c r="D25" s="6" t="s">
        <v>20</v>
      </c>
      <c r="E25" s="13" t="s">
        <v>21</v>
      </c>
    </row>
    <row r="26" ht="15.75" customHeight="1"/>
    <row r="27" ht="15.75" customHeight="1">
      <c r="A27" s="14" t="s">
        <v>22</v>
      </c>
      <c r="B27" s="3"/>
    </row>
    <row r="28" ht="15.75" customHeight="1">
      <c r="A28" s="6" t="s">
        <v>23</v>
      </c>
      <c r="B28" s="15">
        <f>((B22-B25)/B25)*100</f>
        <v>526.6666667</v>
      </c>
    </row>
    <row r="29" ht="15.75" customHeight="1">
      <c r="A29" s="6" t="s">
        <v>24</v>
      </c>
      <c r="B29" s="16">
        <f>B25/(B22/12)</f>
        <v>1.914893617</v>
      </c>
    </row>
    <row r="30" ht="15.75" customHeight="1">
      <c r="A30" s="6" t="s">
        <v>25</v>
      </c>
      <c r="B30" s="17" t="str">
        <f>IF(B29&lt;6,"✓ AUTO-BUY",IF(B29&lt;12,"✓ STANDARD","⚠ REVIEW"))</f>
        <v>✓ AUTO-BUY</v>
      </c>
    </row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A1:F1"/>
    <mergeCell ref="A3:E3"/>
    <mergeCell ref="A5:B5"/>
    <mergeCell ref="A16:B16"/>
    <mergeCell ref="A27:B27"/>
  </mergeCells>
  <printOptions/>
  <pageMargins bottom="1.0" footer="0.0" header="0.0" left="0.75" right="0.75" top="1.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0.0"/>
    <col customWidth="1" min="2" max="2" width="15.0"/>
    <col customWidth="1" min="3" max="3" width="20.0"/>
    <col customWidth="1" min="4" max="4" width="15.0"/>
    <col customWidth="1" min="5" max="26" width="8.71"/>
  </cols>
  <sheetData>
    <row r="1" ht="30.0" customHeight="1">
      <c r="A1" s="1" t="s">
        <v>0</v>
      </c>
      <c r="B1" s="2"/>
      <c r="C1" s="2"/>
      <c r="D1" s="2"/>
      <c r="E1" s="2"/>
      <c r="F1" s="3"/>
    </row>
    <row r="3">
      <c r="A3" s="4" t="s">
        <v>43</v>
      </c>
    </row>
    <row r="5">
      <c r="A5" s="5" t="s">
        <v>2</v>
      </c>
      <c r="B5" s="3"/>
    </row>
    <row r="6">
      <c r="A6" s="6" t="s">
        <v>44</v>
      </c>
      <c r="B6" s="7">
        <v>20.0</v>
      </c>
      <c r="C6" s="6" t="s">
        <v>45</v>
      </c>
    </row>
    <row r="7">
      <c r="A7" s="6" t="s">
        <v>46</v>
      </c>
      <c r="B7" s="7">
        <v>75.0</v>
      </c>
      <c r="C7" s="6" t="s">
        <v>47</v>
      </c>
    </row>
    <row r="8">
      <c r="A8" s="6" t="s">
        <v>48</v>
      </c>
      <c r="B8" s="7">
        <v>2080.0</v>
      </c>
      <c r="C8" s="6" t="s">
        <v>4</v>
      </c>
    </row>
    <row r="9">
      <c r="A9" s="6" t="s">
        <v>49</v>
      </c>
      <c r="B9" s="7">
        <v>1.2</v>
      </c>
      <c r="C9" s="6" t="s">
        <v>50</v>
      </c>
    </row>
    <row r="10">
      <c r="A10" s="6" t="s">
        <v>51</v>
      </c>
      <c r="B10" s="7">
        <v>50.0</v>
      </c>
      <c r="C10" s="6" t="s">
        <v>8</v>
      </c>
    </row>
    <row r="11">
      <c r="A11" s="6" t="s">
        <v>52</v>
      </c>
      <c r="B11" s="7">
        <v>30.0</v>
      </c>
      <c r="C11" s="6" t="s">
        <v>8</v>
      </c>
    </row>
    <row r="12">
      <c r="A12" s="6" t="s">
        <v>53</v>
      </c>
      <c r="B12" s="7">
        <v>15.0</v>
      </c>
      <c r="C12" s="6" t="s">
        <v>8</v>
      </c>
    </row>
    <row r="13">
      <c r="A13" s="6" t="s">
        <v>54</v>
      </c>
      <c r="B13" s="7">
        <v>15000.0</v>
      </c>
      <c r="C13" s="6" t="s">
        <v>6</v>
      </c>
    </row>
    <row r="14">
      <c r="A14" s="6" t="s">
        <v>55</v>
      </c>
      <c r="B14" s="7">
        <v>5.0</v>
      </c>
      <c r="C14" s="6" t="s">
        <v>56</v>
      </c>
    </row>
    <row r="16">
      <c r="A16" s="5" t="s">
        <v>13</v>
      </c>
      <c r="B16" s="3"/>
    </row>
    <row r="17">
      <c r="A17" s="6" t="s">
        <v>57</v>
      </c>
      <c r="B17" s="18">
        <f>B8*(B10/100)</f>
        <v>1040</v>
      </c>
    </row>
    <row r="18">
      <c r="A18" s="6" t="s">
        <v>58</v>
      </c>
      <c r="B18" s="19">
        <f>B17*(B9-1)</f>
        <v>208</v>
      </c>
    </row>
    <row r="19">
      <c r="A19" s="6" t="s">
        <v>59</v>
      </c>
      <c r="B19" s="9">
        <f>B18*B6*B7</f>
        <v>312000</v>
      </c>
    </row>
    <row r="20">
      <c r="A20" s="6" t="s">
        <v>60</v>
      </c>
      <c r="B20" s="21">
        <f>B6*(B14/100)</f>
        <v>1</v>
      </c>
    </row>
    <row r="21" ht="15.75" customHeight="1">
      <c r="A21" s="6" t="s">
        <v>61</v>
      </c>
      <c r="B21" s="9">
        <f>B20*B13</f>
        <v>15000</v>
      </c>
    </row>
    <row r="22" ht="15.75" customHeight="1">
      <c r="A22" s="6" t="s">
        <v>17</v>
      </c>
      <c r="B22" s="10">
        <f>B19+B21</f>
        <v>327000</v>
      </c>
    </row>
    <row r="23" ht="15.75" customHeight="1"/>
    <row r="24" ht="15.75" customHeight="1">
      <c r="A24" s="11" t="s">
        <v>18</v>
      </c>
    </row>
    <row r="25" ht="15.75" customHeight="1">
      <c r="A25" s="6" t="s">
        <v>19</v>
      </c>
      <c r="B25" s="12">
        <v>45000.0</v>
      </c>
      <c r="D25" s="6" t="s">
        <v>20</v>
      </c>
      <c r="E25" s="13" t="s">
        <v>21</v>
      </c>
    </row>
    <row r="26" ht="15.75" customHeight="1"/>
    <row r="27" ht="15.75" customHeight="1">
      <c r="A27" s="14" t="s">
        <v>22</v>
      </c>
      <c r="B27" s="3"/>
    </row>
    <row r="28" ht="15.75" customHeight="1">
      <c r="A28" s="6" t="s">
        <v>23</v>
      </c>
      <c r="B28" s="15">
        <f>((B22-B25)/B25)*100</f>
        <v>626.6666667</v>
      </c>
    </row>
    <row r="29" ht="15.75" customHeight="1">
      <c r="A29" s="6" t="s">
        <v>24</v>
      </c>
      <c r="B29" s="16">
        <f>B25/(B22/12)</f>
        <v>1.651376147</v>
      </c>
    </row>
    <row r="30" ht="15.75" customHeight="1">
      <c r="A30" s="6" t="s">
        <v>25</v>
      </c>
      <c r="B30" s="17" t="str">
        <f>IF(B29&lt;6,"✓ AUTO-BUY",IF(B29&lt;12,"✓ STANDARD","⚠ REVIEW"))</f>
        <v>✓ AUTO-BUY</v>
      </c>
    </row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A1:F1"/>
    <mergeCell ref="A3:D3"/>
    <mergeCell ref="A5:B5"/>
    <mergeCell ref="A16:B16"/>
    <mergeCell ref="A27:B27"/>
  </mergeCells>
  <printOptions/>
  <pageMargins bottom="1.0" footer="0.0" header="0.0" left="0.75" right="0.75" top="1.0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2025-12-19T18:53:15Z</dcterms:created>
  <dc:creator>openpyxl</dc:creator>
</cp:coreProperties>
</file>